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2695" windowHeight="9420"/>
  </bookViews>
  <sheets>
    <sheet name="+ ANT 6dB" sheetId="3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4" i="3" l="1"/>
  <c r="F14" i="3" s="1"/>
  <c r="G14" i="3"/>
  <c r="F22" i="3" l="1"/>
  <c r="AA22" i="3" s="1"/>
  <c r="G22" i="3" s="1"/>
  <c r="F21" i="3"/>
  <c r="AA21" i="3" s="1"/>
  <c r="G21" i="3" s="1"/>
  <c r="F20" i="3"/>
  <c r="AA20" i="3" s="1"/>
  <c r="G20" i="3" s="1"/>
  <c r="F19" i="3"/>
  <c r="AA19" i="3" s="1"/>
  <c r="G19" i="3" s="1"/>
  <c r="F18" i="3"/>
  <c r="AA18" i="3" s="1"/>
  <c r="G18" i="3" s="1"/>
  <c r="P21" i="3"/>
  <c r="N21" i="3"/>
  <c r="AC21" i="3" s="1"/>
  <c r="O21" i="3" s="1"/>
  <c r="J21" i="3"/>
  <c r="AB21" i="3" l="1"/>
  <c r="K21" i="3" s="1"/>
  <c r="G11" i="3"/>
  <c r="P18" i="3"/>
  <c r="P20" i="3"/>
  <c r="G13" i="3"/>
  <c r="P22" i="3"/>
  <c r="G12" i="3"/>
  <c r="P19" i="3"/>
  <c r="G10" i="3"/>
  <c r="E11" i="3" l="1"/>
  <c r="F11" i="3" s="1"/>
  <c r="N18" i="3"/>
  <c r="AC18" i="3" s="1"/>
  <c r="O18" i="3" s="1"/>
  <c r="J18" i="3"/>
  <c r="N20" i="3"/>
  <c r="AC20" i="3" s="1"/>
  <c r="O20" i="3" s="1"/>
  <c r="J20" i="3"/>
  <c r="E13" i="3"/>
  <c r="F13" i="3" s="1"/>
  <c r="N22" i="3"/>
  <c r="AC22" i="3" s="1"/>
  <c r="O22" i="3" s="1"/>
  <c r="J22" i="3"/>
  <c r="E12" i="3"/>
  <c r="F12" i="3" s="1"/>
  <c r="N19" i="3"/>
  <c r="AC19" i="3" s="1"/>
  <c r="O19" i="3" s="1"/>
  <c r="J19" i="3"/>
  <c r="E10" i="3"/>
  <c r="F10" i="3" s="1"/>
  <c r="AB18" i="3" l="1"/>
  <c r="K18" i="3" s="1"/>
  <c r="AB19" i="3"/>
  <c r="K19" i="3" s="1"/>
  <c r="AB20" i="3"/>
  <c r="K20" i="3" s="1"/>
  <c r="AB22" i="3"/>
  <c r="K22" i="3" s="1"/>
</calcChain>
</file>

<file path=xl/sharedStrings.xml><?xml version="1.0" encoding="utf-8"?>
<sst xmlns="http://schemas.openxmlformats.org/spreadsheetml/2006/main" count="61" uniqueCount="41">
  <si>
    <t>Airbone-5</t>
  </si>
  <si>
    <t>Hyperflex 10</t>
  </si>
  <si>
    <t>Hiperfelx 5</t>
  </si>
  <si>
    <t>RG58 C/U</t>
  </si>
  <si>
    <t>Ultraflex 10</t>
  </si>
  <si>
    <t>Ultraflex 7</t>
  </si>
  <si>
    <t>Hiyperfelex 13</t>
  </si>
  <si>
    <t>Aircell 5</t>
  </si>
  <si>
    <t>TIPO DE CABLE</t>
  </si>
  <si>
    <t>PWR_sal</t>
  </si>
  <si>
    <t>ATT (dB)</t>
  </si>
  <si>
    <t>Mete nº metros (m) --&gt;</t>
  </si>
  <si>
    <t>Mete Potencia equipo (W)--&gt;</t>
  </si>
  <si>
    <t>Att 28 Mhz</t>
  </si>
  <si>
    <t>Att 50 Mhz</t>
  </si>
  <si>
    <t>Att 144 Mhz</t>
  </si>
  <si>
    <t>Att 432 Mhz</t>
  </si>
  <si>
    <t>por 100 m</t>
  </si>
  <si>
    <t>Costo aprox</t>
  </si>
  <si>
    <t>Calculo de la atenuación del cable y salida de potencia a partir de una Pot. determinada. Sin conectores</t>
  </si>
  <si>
    <t>&lt;--</t>
  </si>
  <si>
    <t>EMPIEZA AQUÍ</t>
  </si>
  <si>
    <t xml:space="preserve">  </t>
  </si>
  <si>
    <t>5 mm</t>
  </si>
  <si>
    <t>10 mm</t>
  </si>
  <si>
    <t>12,7 mm</t>
  </si>
  <si>
    <t>7,3 mm</t>
  </si>
  <si>
    <t>RG213/U plus</t>
  </si>
  <si>
    <t>10,3 mm</t>
  </si>
  <si>
    <t>Diámetro</t>
  </si>
  <si>
    <t>5,4 mm</t>
  </si>
  <si>
    <t>P.V.P. (€)</t>
  </si>
  <si>
    <t>º</t>
  </si>
  <si>
    <t>USO --&gt; HF</t>
  </si>
  <si>
    <t>USO --&gt; V/UHF</t>
  </si>
  <si>
    <t>Gan. Ant</t>
  </si>
  <si>
    <t>Mete Ganancia de la antena (dBd)--&gt;</t>
  </si>
  <si>
    <t>- Gan. Ant.</t>
  </si>
  <si>
    <t>Pérdida de conector hasta 28 Mhz: 0,1 dB</t>
  </si>
  <si>
    <t>Pérdida de conector V/UHF: 0,5dB</t>
  </si>
  <si>
    <t>EN HF NO SE CONSIDERA LA GANANCIA DE LA ANTENA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</si>
</sst>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#,##0.00\ &quot;€&quot;"/>
    <numFmt numFmtId="166" formatCode="#,##0\ &quot;€&quot;"/>
  </numFmts>
  <fonts count="1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FF00"/>
      <name val="Calibri"/>
      <family val="2"/>
      <scheme val="minor"/>
    </font>
    <font>
      <b/>
      <sz val="14"/>
      <color rgb="FFFFFF00"/>
      <name val="Calibri"/>
      <family val="2"/>
      <scheme val="minor"/>
    </font>
    <font>
      <b/>
      <sz val="14"/>
      <color rgb="FF00206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sz val="24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FFFF00"/>
      <name val="Calibri"/>
      <family val="2"/>
      <scheme val="minor"/>
    </font>
    <font>
      <b/>
      <sz val="11"/>
      <color rgb="FF0070C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5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29">
    <xf numFmtId="0" fontId="0" fillId="0" borderId="0" xfId="0"/>
    <xf numFmtId="2" fontId="0" fillId="0" borderId="0" xfId="0" applyNumberForma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Border="1"/>
    <xf numFmtId="0" fontId="0" fillId="0" borderId="0" xfId="0" applyBorder="1" applyAlignment="1">
      <alignment horizontal="center"/>
    </xf>
    <xf numFmtId="0" fontId="0" fillId="0" borderId="0" xfId="0" applyBorder="1" applyAlignment="1"/>
    <xf numFmtId="164" fontId="0" fillId="0" borderId="0" xfId="0" applyNumberFormat="1" applyBorder="1" applyAlignment="1">
      <alignment horizontal="center"/>
    </xf>
    <xf numFmtId="0" fontId="4" fillId="3" borderId="12" xfId="0" applyFont="1" applyFill="1" applyBorder="1"/>
    <xf numFmtId="0" fontId="5" fillId="3" borderId="13" xfId="0" applyFont="1" applyFill="1" applyBorder="1" applyAlignment="1"/>
    <xf numFmtId="0" fontId="4" fillId="3" borderId="13" xfId="0" applyFont="1" applyFill="1" applyBorder="1" applyAlignment="1">
      <alignment horizontal="center"/>
    </xf>
    <xf numFmtId="0" fontId="4" fillId="3" borderId="14" xfId="0" applyFont="1" applyFill="1" applyBorder="1" applyAlignment="1">
      <alignment horizontal="center"/>
    </xf>
    <xf numFmtId="2" fontId="2" fillId="0" borderId="11" xfId="0" applyNumberFormat="1" applyFont="1" applyBorder="1" applyAlignment="1">
      <alignment horizontal="center"/>
    </xf>
    <xf numFmtId="2" fontId="2" fillId="0" borderId="18" xfId="0" applyNumberFormat="1" applyFont="1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0" xfId="0" applyBorder="1" applyAlignment="1">
      <alignment horizontal="right"/>
    </xf>
    <xf numFmtId="164" fontId="9" fillId="5" borderId="21" xfId="0" applyNumberFormat="1" applyFont="1" applyFill="1" applyBorder="1" applyAlignment="1">
      <alignment horizontal="center"/>
    </xf>
    <xf numFmtId="0" fontId="0" fillId="0" borderId="18" xfId="0" applyBorder="1" applyAlignment="1">
      <alignment horizontal="center"/>
    </xf>
    <xf numFmtId="2" fontId="2" fillId="0" borderId="4" xfId="0" applyNumberFormat="1" applyFont="1" applyBorder="1" applyAlignment="1">
      <alignment horizontal="center"/>
    </xf>
    <xf numFmtId="2" fontId="2" fillId="0" borderId="6" xfId="0" applyNumberFormat="1" applyFont="1" applyBorder="1" applyAlignment="1">
      <alignment horizontal="center"/>
    </xf>
    <xf numFmtId="0" fontId="0" fillId="0" borderId="33" xfId="0" applyBorder="1" applyAlignment="1">
      <alignment horizontal="center"/>
    </xf>
    <xf numFmtId="2" fontId="2" fillId="0" borderId="34" xfId="0" applyNumberFormat="1" applyFont="1" applyBorder="1" applyAlignment="1">
      <alignment horizontal="center"/>
    </xf>
    <xf numFmtId="0" fontId="0" fillId="0" borderId="34" xfId="0" applyBorder="1" applyAlignment="1">
      <alignment horizontal="center"/>
    </xf>
    <xf numFmtId="2" fontId="2" fillId="0" borderId="36" xfId="0" applyNumberFormat="1" applyFont="1" applyBorder="1" applyAlignment="1">
      <alignment horizontal="center"/>
    </xf>
    <xf numFmtId="0" fontId="9" fillId="0" borderId="0" xfId="0" applyFont="1" applyBorder="1" applyAlignment="1"/>
    <xf numFmtId="0" fontId="1" fillId="0" borderId="0" xfId="0" applyFont="1" applyBorder="1" applyAlignment="1">
      <alignment horizontal="center"/>
    </xf>
    <xf numFmtId="2" fontId="2" fillId="0" borderId="38" xfId="0" applyNumberFormat="1" applyFont="1" applyBorder="1" applyAlignment="1">
      <alignment horizontal="center"/>
    </xf>
    <xf numFmtId="0" fontId="0" fillId="0" borderId="38" xfId="0" applyBorder="1" applyAlignment="1">
      <alignment horizontal="center"/>
    </xf>
    <xf numFmtId="2" fontId="2" fillId="0" borderId="40" xfId="0" applyNumberFormat="1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41" xfId="0" applyFont="1" applyBorder="1" applyAlignment="1">
      <alignment horizontal="center"/>
    </xf>
    <xf numFmtId="0" fontId="3" fillId="2" borderId="42" xfId="0" applyFont="1" applyFill="1" applyBorder="1" applyAlignment="1">
      <alignment horizontal="center"/>
    </xf>
    <xf numFmtId="0" fontId="1" fillId="0" borderId="43" xfId="0" applyFont="1" applyBorder="1" applyAlignment="1">
      <alignment horizontal="center"/>
    </xf>
    <xf numFmtId="164" fontId="13" fillId="4" borderId="1" xfId="0" applyNumberFormat="1" applyFont="1" applyFill="1" applyBorder="1" applyAlignment="1">
      <alignment horizontal="center"/>
    </xf>
    <xf numFmtId="0" fontId="1" fillId="0" borderId="42" xfId="0" applyFont="1" applyBorder="1" applyAlignment="1">
      <alignment horizontal="center"/>
    </xf>
    <xf numFmtId="0" fontId="3" fillId="2" borderId="44" xfId="0" applyFont="1" applyFill="1" applyBorder="1" applyAlignment="1">
      <alignment horizontal="center"/>
    </xf>
    <xf numFmtId="164" fontId="9" fillId="5" borderId="1" xfId="0" applyNumberFormat="1" applyFont="1" applyFill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6" borderId="0" xfId="0" applyFont="1" applyFill="1" applyBorder="1" applyAlignment="1">
      <alignment horizontal="center"/>
    </xf>
    <xf numFmtId="0" fontId="7" fillId="0" borderId="0" xfId="0" applyFont="1" applyBorder="1" applyAlignment="1">
      <alignment horizontal="center"/>
    </xf>
    <xf numFmtId="2" fontId="3" fillId="0" borderId="0" xfId="0" applyNumberFormat="1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2" fontId="2" fillId="0" borderId="0" xfId="0" applyNumberFormat="1" applyFont="1" applyBorder="1" applyAlignment="1">
      <alignment horizontal="center"/>
    </xf>
    <xf numFmtId="165" fontId="0" fillId="0" borderId="0" xfId="0" applyNumberFormat="1" applyBorder="1" applyAlignment="1">
      <alignment horizontal="center"/>
    </xf>
    <xf numFmtId="0" fontId="0" fillId="0" borderId="46" xfId="0" applyBorder="1" applyAlignment="1">
      <alignment horizontal="center"/>
    </xf>
    <xf numFmtId="164" fontId="0" fillId="4" borderId="14" xfId="0" applyNumberFormat="1" applyFill="1" applyBorder="1" applyAlignment="1">
      <alignment horizontal="center"/>
    </xf>
    <xf numFmtId="0" fontId="0" fillId="6" borderId="0" xfId="0" applyFill="1" applyBorder="1" applyAlignment="1">
      <alignment horizontal="center"/>
    </xf>
    <xf numFmtId="49" fontId="0" fillId="0" borderId="0" xfId="0" applyNumberFormat="1" applyBorder="1" applyAlignment="1">
      <alignment horizontal="center"/>
    </xf>
    <xf numFmtId="49" fontId="1" fillId="0" borderId="42" xfId="0" applyNumberFormat="1" applyFont="1" applyBorder="1" applyAlignment="1">
      <alignment horizontal="center"/>
    </xf>
    <xf numFmtId="0" fontId="2" fillId="0" borderId="21" xfId="0" applyFont="1" applyBorder="1" applyAlignment="1">
      <alignment horizontal="center"/>
    </xf>
    <xf numFmtId="0" fontId="1" fillId="0" borderId="45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25" xfId="0" applyFont="1" applyBorder="1"/>
    <xf numFmtId="0" fontId="1" fillId="0" borderId="5" xfId="0" applyFont="1" applyBorder="1"/>
    <xf numFmtId="0" fontId="1" fillId="0" borderId="16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1" fillId="0" borderId="47" xfId="0" applyFont="1" applyBorder="1" applyAlignment="1">
      <alignment horizontal="center"/>
    </xf>
    <xf numFmtId="0" fontId="1" fillId="0" borderId="48" xfId="0" applyFont="1" applyBorder="1" applyAlignment="1">
      <alignment horizontal="center"/>
    </xf>
    <xf numFmtId="0" fontId="1" fillId="0" borderId="49" xfId="0" applyFont="1" applyBorder="1" applyAlignment="1">
      <alignment horizontal="center"/>
    </xf>
    <xf numFmtId="0" fontId="6" fillId="0" borderId="17" xfId="0" applyFont="1" applyBorder="1" applyAlignment="1" applyProtection="1">
      <alignment horizontal="center"/>
      <protection locked="0"/>
    </xf>
    <xf numFmtId="0" fontId="6" fillId="0" borderId="18" xfId="0" applyFont="1" applyBorder="1" applyAlignment="1" applyProtection="1">
      <alignment horizontal="center"/>
      <protection locked="0"/>
    </xf>
    <xf numFmtId="0" fontId="8" fillId="0" borderId="18" xfId="0" applyFont="1" applyBorder="1" applyAlignment="1" applyProtection="1">
      <alignment horizontal="center"/>
      <protection locked="0"/>
    </xf>
    <xf numFmtId="0" fontId="0" fillId="0" borderId="0" xfId="0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4" fillId="2" borderId="24" xfId="0" applyFont="1" applyFill="1" applyBorder="1" applyAlignment="1">
      <alignment horizontal="center"/>
    </xf>
    <xf numFmtId="0" fontId="14" fillId="2" borderId="0" xfId="0" applyFont="1" applyFill="1" applyBorder="1" applyAlignment="1">
      <alignment horizontal="center"/>
    </xf>
    <xf numFmtId="0" fontId="14" fillId="2" borderId="50" xfId="0" applyFont="1" applyFill="1" applyBorder="1" applyAlignment="1">
      <alignment horizontal="center"/>
    </xf>
    <xf numFmtId="0" fontId="2" fillId="0" borderId="25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1" fillId="0" borderId="25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0" fillId="0" borderId="30" xfId="0" applyFont="1" applyBorder="1" applyAlignment="1">
      <alignment horizontal="right" vertical="center"/>
    </xf>
    <xf numFmtId="0" fontId="10" fillId="0" borderId="31" xfId="0" applyFont="1" applyBorder="1" applyAlignment="1">
      <alignment horizontal="right" vertical="center"/>
    </xf>
    <xf numFmtId="0" fontId="10" fillId="0" borderId="19" xfId="0" applyFont="1" applyBorder="1" applyAlignment="1">
      <alignment horizontal="right" vertical="center"/>
    </xf>
    <xf numFmtId="0" fontId="10" fillId="0" borderId="5" xfId="0" applyFont="1" applyBorder="1" applyAlignment="1">
      <alignment horizontal="right" vertical="center"/>
    </xf>
    <xf numFmtId="0" fontId="10" fillId="0" borderId="20" xfId="0" applyFont="1" applyBorder="1" applyAlignment="1">
      <alignment horizontal="right" vertical="center"/>
    </xf>
    <xf numFmtId="0" fontId="10" fillId="0" borderId="16" xfId="0" applyFont="1" applyBorder="1" applyAlignment="1">
      <alignment horizontal="right" vertical="center"/>
    </xf>
    <xf numFmtId="0" fontId="10" fillId="0" borderId="18" xfId="0" applyFont="1" applyBorder="1" applyAlignment="1">
      <alignment horizontal="right" vertical="center"/>
    </xf>
    <xf numFmtId="0" fontId="0" fillId="0" borderId="0" xfId="0" applyBorder="1" applyAlignment="1">
      <alignment horizontal="center"/>
    </xf>
    <xf numFmtId="0" fontId="12" fillId="0" borderId="2" xfId="0" applyFont="1" applyBorder="1" applyAlignment="1">
      <alignment horizontal="center" vertical="center" wrapText="1"/>
    </xf>
    <xf numFmtId="0" fontId="12" fillId="0" borderId="26" xfId="0" applyFont="1" applyBorder="1" applyAlignment="1">
      <alignment horizontal="center" vertical="center" wrapText="1"/>
    </xf>
    <xf numFmtId="0" fontId="12" fillId="0" borderId="24" xfId="0" applyFont="1" applyBorder="1" applyAlignment="1">
      <alignment horizontal="center" vertical="center" wrapText="1"/>
    </xf>
    <xf numFmtId="0" fontId="12" fillId="0" borderId="27" xfId="0" applyFont="1" applyBorder="1" applyAlignment="1">
      <alignment horizontal="center" vertical="center" wrapText="1"/>
    </xf>
    <xf numFmtId="0" fontId="12" fillId="0" borderId="28" xfId="0" applyFont="1" applyBorder="1" applyAlignment="1">
      <alignment horizontal="center" vertical="center" wrapText="1"/>
    </xf>
    <xf numFmtId="0" fontId="12" fillId="0" borderId="29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/>
    </xf>
    <xf numFmtId="0" fontId="11" fillId="0" borderId="51" xfId="0" applyFont="1" applyBorder="1" applyAlignment="1">
      <alignment horizontal="center"/>
    </xf>
    <xf numFmtId="0" fontId="14" fillId="2" borderId="2" xfId="0" applyFont="1" applyFill="1" applyBorder="1" applyAlignment="1">
      <alignment horizontal="center"/>
    </xf>
    <xf numFmtId="0" fontId="14" fillId="2" borderId="3" xfId="0" applyFont="1" applyFill="1" applyBorder="1" applyAlignment="1">
      <alignment horizontal="center"/>
    </xf>
    <xf numFmtId="0" fontId="0" fillId="0" borderId="10" xfId="0" applyBorder="1" applyAlignment="1">
      <alignment horizontal="left"/>
    </xf>
    <xf numFmtId="0" fontId="1" fillId="0" borderId="2" xfId="0" applyFont="1" applyBorder="1" applyAlignment="1">
      <alignment horizontal="center" vertical="center" wrapText="1"/>
    </xf>
    <xf numFmtId="0" fontId="1" fillId="0" borderId="26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1" fillId="0" borderId="27" xfId="0" applyFont="1" applyBorder="1" applyAlignment="1">
      <alignment horizontal="center" vertical="center" wrapText="1"/>
    </xf>
    <xf numFmtId="0" fontId="1" fillId="0" borderId="28" xfId="0" applyFont="1" applyBorder="1" applyAlignment="1">
      <alignment horizontal="center" vertical="center" wrapText="1"/>
    </xf>
    <xf numFmtId="0" fontId="1" fillId="0" borderId="29" xfId="0" applyFont="1" applyBorder="1" applyAlignment="1">
      <alignment horizontal="center" vertical="center" wrapText="1"/>
    </xf>
    <xf numFmtId="0" fontId="0" fillId="0" borderId="45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26" xfId="0" applyBorder="1" applyAlignment="1">
      <alignment horizontal="center"/>
    </xf>
    <xf numFmtId="2" fontId="2" fillId="0" borderId="46" xfId="0" applyNumberFormat="1" applyFont="1" applyBorder="1" applyAlignment="1">
      <alignment horizontal="center"/>
    </xf>
    <xf numFmtId="2" fontId="0" fillId="0" borderId="10" xfId="0" applyNumberFormat="1" applyBorder="1" applyAlignment="1">
      <alignment horizontal="center"/>
    </xf>
    <xf numFmtId="2" fontId="0" fillId="0" borderId="16" xfId="0" applyNumberFormat="1" applyBorder="1" applyAlignment="1">
      <alignment horizontal="center"/>
    </xf>
    <xf numFmtId="2" fontId="0" fillId="0" borderId="15" xfId="0" applyNumberFormat="1" applyBorder="1" applyAlignment="1">
      <alignment horizontal="center"/>
    </xf>
    <xf numFmtId="2" fontId="0" fillId="0" borderId="37" xfId="0" applyNumberFormat="1" applyBorder="1" applyAlignment="1">
      <alignment horizontal="center"/>
    </xf>
    <xf numFmtId="2" fontId="0" fillId="4" borderId="27" xfId="0" applyNumberFormat="1" applyFill="1" applyBorder="1" applyAlignment="1">
      <alignment horizontal="center"/>
    </xf>
    <xf numFmtId="2" fontId="0" fillId="0" borderId="39" xfId="0" applyNumberFormat="1" applyBorder="1" applyAlignment="1">
      <alignment horizontal="center"/>
    </xf>
    <xf numFmtId="2" fontId="0" fillId="4" borderId="22" xfId="0" applyNumberFormat="1" applyFill="1" applyBorder="1" applyAlignment="1">
      <alignment horizontal="center"/>
    </xf>
    <xf numFmtId="2" fontId="0" fillId="0" borderId="25" xfId="0" applyNumberFormat="1" applyBorder="1" applyAlignment="1">
      <alignment horizontal="center"/>
    </xf>
    <xf numFmtId="2" fontId="0" fillId="0" borderId="33" xfId="0" applyNumberFormat="1" applyBorder="1" applyAlignment="1">
      <alignment horizontal="center"/>
    </xf>
    <xf numFmtId="2" fontId="0" fillId="0" borderId="35" xfId="0" applyNumberFormat="1" applyBorder="1" applyAlignment="1">
      <alignment horizontal="center"/>
    </xf>
    <xf numFmtId="2" fontId="0" fillId="4" borderId="29" xfId="0" applyNumberFormat="1" applyFill="1" applyBorder="1" applyAlignment="1">
      <alignment horizontal="center"/>
    </xf>
    <xf numFmtId="2" fontId="0" fillId="0" borderId="5" xfId="0" applyNumberFormat="1" applyBorder="1" applyAlignment="1">
      <alignment horizontal="center"/>
    </xf>
    <xf numFmtId="2" fontId="0" fillId="4" borderId="23" xfId="0" applyNumberFormat="1" applyFill="1" applyBorder="1" applyAlignment="1">
      <alignment horizontal="center"/>
    </xf>
    <xf numFmtId="166" fontId="15" fillId="0" borderId="4" xfId="0" applyNumberFormat="1" applyFont="1" applyBorder="1" applyAlignment="1">
      <alignment horizontal="center"/>
    </xf>
    <xf numFmtId="166" fontId="15" fillId="0" borderId="6" xfId="0" applyNumberFormat="1" applyFont="1" applyBorder="1" applyAlignment="1">
      <alignment horizontal="center"/>
    </xf>
    <xf numFmtId="1" fontId="15" fillId="0" borderId="7" xfId="0" applyNumberFormat="1" applyFont="1" applyBorder="1" applyAlignment="1">
      <alignment horizontal="center"/>
    </xf>
    <xf numFmtId="1" fontId="15" fillId="0" borderId="8" xfId="0" applyNumberFormat="1" applyFont="1" applyBorder="1" applyAlignment="1">
      <alignment horizontal="center"/>
    </xf>
    <xf numFmtId="1" fontId="15" fillId="0" borderId="32" xfId="0" applyNumberFormat="1" applyFont="1" applyBorder="1" applyAlignment="1">
      <alignment horizontal="center"/>
    </xf>
    <xf numFmtId="1" fontId="15" fillId="0" borderId="9" xfId="0" applyNumberFormat="1" applyFont="1" applyBorder="1" applyAlignment="1">
      <alignment horizontal="center"/>
    </xf>
    <xf numFmtId="0" fontId="1" fillId="5" borderId="52" xfId="0" applyFont="1" applyFill="1" applyBorder="1" applyAlignment="1"/>
    <xf numFmtId="0" fontId="1" fillId="5" borderId="41" xfId="0" applyFont="1" applyFill="1" applyBorder="1" applyAlignment="1">
      <alignment horizontal="center"/>
    </xf>
    <xf numFmtId="2" fontId="0" fillId="5" borderId="41" xfId="0" applyNumberFormat="1" applyFill="1" applyBorder="1" applyAlignment="1">
      <alignment horizontal="center"/>
    </xf>
    <xf numFmtId="2" fontId="2" fillId="5" borderId="41" xfId="0" applyNumberFormat="1" applyFont="1" applyFill="1" applyBorder="1" applyAlignment="1">
      <alignment horizontal="center"/>
    </xf>
    <xf numFmtId="166" fontId="15" fillId="5" borderId="44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J30"/>
  <sheetViews>
    <sheetView tabSelected="1" zoomScaleNormal="100" workbookViewId="0">
      <selection activeCell="F4" sqref="F4:F6"/>
    </sheetView>
  </sheetViews>
  <sheetFormatPr baseColWidth="10" defaultRowHeight="15" x14ac:dyDescent="0.25"/>
  <cols>
    <col min="1" max="1" width="7.42578125" customWidth="1"/>
    <col min="2" max="2" width="15.5703125" customWidth="1"/>
    <col min="3" max="3" width="11.7109375" style="3" customWidth="1"/>
    <col min="4" max="6" width="11.42578125" style="3"/>
    <col min="7" max="7" width="13.140625" style="3" customWidth="1"/>
    <col min="8" max="8" width="0.85546875" style="3" customWidth="1"/>
    <col min="9" max="9" width="13" style="3" customWidth="1"/>
    <col min="10" max="10" width="11.42578125" style="3"/>
    <col min="11" max="11" width="11.42578125" style="3" customWidth="1"/>
    <col min="12" max="12" width="1.140625" style="3" customWidth="1"/>
    <col min="13" max="13" width="12.28515625" style="3" customWidth="1"/>
    <col min="14" max="15" width="11.42578125" style="3"/>
    <col min="16" max="16" width="13.28515625" style="3" customWidth="1"/>
    <col min="17" max="17" width="11.42578125" style="3"/>
    <col min="18" max="18" width="0.85546875" style="3" customWidth="1"/>
    <col min="19" max="19" width="11.42578125" style="3"/>
    <col min="20" max="20" width="0" hidden="1" customWidth="1"/>
    <col min="21" max="21" width="11.42578125" hidden="1" customWidth="1"/>
    <col min="22" max="22" width="12.5703125" style="5" hidden="1" customWidth="1"/>
    <col min="23" max="23" width="12.5703125" style="7" hidden="1" customWidth="1"/>
    <col min="24" max="24" width="6.5703125" style="7" hidden="1" customWidth="1"/>
    <col min="25" max="25" width="0.85546875" style="4" hidden="1" customWidth="1"/>
    <col min="26" max="26" width="13.7109375" style="4" hidden="1" customWidth="1"/>
    <col min="27" max="27" width="11.42578125" hidden="1" customWidth="1"/>
    <col min="28" max="28" width="14.140625" style="4" hidden="1" customWidth="1"/>
    <col min="29" max="29" width="13.28515625" style="4" hidden="1" customWidth="1"/>
    <col min="30" max="30" width="5" style="4" hidden="1" customWidth="1"/>
    <col min="31" max="31" width="6.42578125" style="4" hidden="1" customWidth="1"/>
    <col min="32" max="32" width="5.42578125" style="4" hidden="1" customWidth="1"/>
    <col min="33" max="33" width="0.85546875" style="4" hidden="1" customWidth="1"/>
    <col min="34" max="34" width="5.28515625" style="4" hidden="1" customWidth="1"/>
    <col min="35" max="35" width="8.5703125" style="4" hidden="1" customWidth="1"/>
    <col min="36" max="36" width="5.85546875" style="4" hidden="1" customWidth="1"/>
  </cols>
  <sheetData>
    <row r="1" spans="2:36" ht="15.75" thickBot="1" x14ac:dyDescent="0.3"/>
    <row r="2" spans="2:36" ht="19.5" thickBot="1" x14ac:dyDescent="0.35">
      <c r="B2" s="8"/>
      <c r="C2" s="10"/>
      <c r="D2" s="9" t="s">
        <v>19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10"/>
      <c r="S2" s="11"/>
    </row>
    <row r="3" spans="2:36" ht="15.75" thickBot="1" x14ac:dyDescent="0.3"/>
    <row r="4" spans="2:36" ht="18.75" customHeight="1" x14ac:dyDescent="0.45">
      <c r="B4" s="76" t="s">
        <v>11</v>
      </c>
      <c r="C4" s="77"/>
      <c r="D4" s="77"/>
      <c r="E4" s="78"/>
      <c r="F4" s="62">
        <v>40</v>
      </c>
      <c r="G4" s="90" t="s">
        <v>20</v>
      </c>
      <c r="H4" s="91"/>
      <c r="I4" s="84" t="s">
        <v>21</v>
      </c>
      <c r="J4" s="85"/>
      <c r="K4" s="66"/>
      <c r="L4" s="65"/>
      <c r="M4" s="56"/>
      <c r="P4" s="5"/>
      <c r="Q4" s="83"/>
      <c r="R4" s="83"/>
      <c r="S4" s="83"/>
      <c r="T4" s="83"/>
      <c r="U4" s="5"/>
      <c r="V4" s="42"/>
    </row>
    <row r="5" spans="2:36" ht="19.5" customHeight="1" thickBot="1" x14ac:dyDescent="0.5">
      <c r="B5" s="79" t="s">
        <v>12</v>
      </c>
      <c r="C5" s="80"/>
      <c r="D5" s="81"/>
      <c r="E5" s="81"/>
      <c r="F5" s="63">
        <v>50</v>
      </c>
      <c r="G5" s="90" t="s">
        <v>20</v>
      </c>
      <c r="H5" s="91"/>
      <c r="I5" s="86"/>
      <c r="J5" s="87"/>
      <c r="K5" s="65"/>
      <c r="L5" s="65"/>
      <c r="M5" s="56"/>
      <c r="O5" s="24"/>
      <c r="P5" s="24"/>
      <c r="Q5" s="83"/>
      <c r="R5" s="83"/>
      <c r="S5" s="83"/>
      <c r="T5" s="83"/>
      <c r="U5" s="57"/>
      <c r="V5" s="57"/>
    </row>
    <row r="6" spans="2:36" ht="19.5" customHeight="1" thickBot="1" x14ac:dyDescent="0.5">
      <c r="B6" s="79" t="s">
        <v>36</v>
      </c>
      <c r="C6" s="80"/>
      <c r="D6" s="81"/>
      <c r="E6" s="82"/>
      <c r="F6" s="64">
        <v>6</v>
      </c>
      <c r="G6" s="90" t="s">
        <v>20</v>
      </c>
      <c r="H6" s="91"/>
      <c r="I6" s="88"/>
      <c r="J6" s="89"/>
      <c r="K6" s="65"/>
      <c r="L6" s="65"/>
      <c r="M6" s="56"/>
    </row>
    <row r="7" spans="2:36" ht="15.75" thickBot="1" x14ac:dyDescent="0.3">
      <c r="B7" s="15"/>
      <c r="C7" s="5"/>
      <c r="D7" s="15"/>
      <c r="E7" s="15"/>
      <c r="F7" s="15"/>
    </row>
    <row r="8" spans="2:36" ht="15.75" thickBot="1" x14ac:dyDescent="0.3">
      <c r="B8" s="92" t="s">
        <v>33</v>
      </c>
      <c r="C8" s="93"/>
      <c r="D8" s="101" t="s">
        <v>17</v>
      </c>
      <c r="E8" s="102"/>
      <c r="F8" s="102"/>
      <c r="G8" s="103"/>
      <c r="H8"/>
      <c r="I8" s="5"/>
    </row>
    <row r="9" spans="2:36" ht="16.5" thickBot="1" x14ac:dyDescent="0.3">
      <c r="B9" s="50" t="s">
        <v>8</v>
      </c>
      <c r="C9" s="50" t="s">
        <v>29</v>
      </c>
      <c r="D9" s="2" t="s">
        <v>13</v>
      </c>
      <c r="E9" s="51" t="s">
        <v>10</v>
      </c>
      <c r="F9" s="31" t="s">
        <v>9</v>
      </c>
      <c r="G9" s="16" t="s">
        <v>18</v>
      </c>
      <c r="H9"/>
      <c r="I9" s="95" t="s">
        <v>40</v>
      </c>
      <c r="J9" s="96"/>
      <c r="K9" s="37"/>
      <c r="L9" s="38"/>
      <c r="M9"/>
      <c r="N9" s="37"/>
      <c r="O9" s="37"/>
      <c r="P9" s="37"/>
      <c r="Q9" s="38"/>
      <c r="R9"/>
      <c r="S9" s="37"/>
      <c r="T9" s="37"/>
      <c r="U9" s="37"/>
      <c r="V9" s="38"/>
      <c r="Z9" s="25" t="s">
        <v>31</v>
      </c>
    </row>
    <row r="10" spans="2:36" x14ac:dyDescent="0.25">
      <c r="B10" s="53" t="s">
        <v>0</v>
      </c>
      <c r="C10" s="52" t="s">
        <v>23</v>
      </c>
      <c r="D10" s="105">
        <v>5.5</v>
      </c>
      <c r="E10" s="105">
        <f>(D10/100)*$F4</f>
        <v>2.2000000000000002</v>
      </c>
      <c r="F10" s="26">
        <f>$F$5/(10^(E10/10))</f>
        <v>30.127979303717883</v>
      </c>
      <c r="G10" s="118">
        <f>$F$4*Z10</f>
        <v>56</v>
      </c>
      <c r="H10"/>
      <c r="I10" s="97"/>
      <c r="J10" s="98"/>
      <c r="K10" s="39"/>
      <c r="L10" s="40"/>
      <c r="M10" s="94" t="s">
        <v>38</v>
      </c>
      <c r="N10" s="94"/>
      <c r="O10" s="94"/>
      <c r="P10" s="94"/>
      <c r="Q10" s="40"/>
      <c r="R10"/>
      <c r="S10" s="39"/>
      <c r="T10" s="39"/>
      <c r="U10" s="39"/>
      <c r="V10" s="40"/>
      <c r="X10" s="1"/>
      <c r="Z10" s="1">
        <v>1.4</v>
      </c>
      <c r="AB10" s="1"/>
      <c r="AD10" s="1"/>
      <c r="AE10" s="1"/>
      <c r="AF10" s="1"/>
      <c r="AH10" s="1"/>
      <c r="AI10" s="1"/>
      <c r="AJ10" s="1"/>
    </row>
    <row r="11" spans="2:36" x14ac:dyDescent="0.25">
      <c r="B11" s="53" t="s">
        <v>7</v>
      </c>
      <c r="C11" s="52" t="s">
        <v>23</v>
      </c>
      <c r="D11" s="105">
        <v>5</v>
      </c>
      <c r="E11" s="105">
        <f>(D11/100)*F4</f>
        <v>2</v>
      </c>
      <c r="F11" s="26">
        <f>$F$5/(10^(E11/10))</f>
        <v>31.547867224009661</v>
      </c>
      <c r="G11" s="118">
        <f>$F$4*Z11</f>
        <v>111.19999999999999</v>
      </c>
      <c r="H11"/>
      <c r="I11" s="97"/>
      <c r="J11" s="98"/>
      <c r="K11" s="39"/>
      <c r="L11" s="40"/>
      <c r="M11" s="94" t="s">
        <v>39</v>
      </c>
      <c r="N11" s="94"/>
      <c r="O11" s="94"/>
      <c r="P11" s="94"/>
      <c r="Q11" s="40"/>
      <c r="R11"/>
      <c r="S11" s="39"/>
      <c r="T11" s="39"/>
      <c r="U11" s="39"/>
      <c r="V11" s="40"/>
      <c r="X11" s="1"/>
      <c r="Z11" s="1">
        <v>2.78</v>
      </c>
      <c r="AB11" s="1"/>
      <c r="AD11" s="1"/>
      <c r="AE11" s="1"/>
      <c r="AF11" s="1"/>
      <c r="AH11" s="1"/>
      <c r="AI11" s="1"/>
      <c r="AJ11" s="1"/>
    </row>
    <row r="12" spans="2:36" x14ac:dyDescent="0.25">
      <c r="B12" s="53" t="s">
        <v>2</v>
      </c>
      <c r="C12" s="52" t="s">
        <v>30</v>
      </c>
      <c r="D12" s="105">
        <v>4.16</v>
      </c>
      <c r="E12" s="105">
        <f>(D12/100)*F4</f>
        <v>1.6639999999999999</v>
      </c>
      <c r="F12" s="26">
        <f>$F$5/(10^(E12/10))</f>
        <v>34.085526315292675</v>
      </c>
      <c r="G12" s="118">
        <f>$F$4*Z12</f>
        <v>73.2</v>
      </c>
      <c r="H12"/>
      <c r="I12" s="97"/>
      <c r="J12" s="98"/>
      <c r="K12" s="39"/>
      <c r="L12" s="40"/>
      <c r="M12"/>
      <c r="N12" s="39" t="s">
        <v>32</v>
      </c>
      <c r="O12" s="39"/>
      <c r="P12" s="39"/>
      <c r="Q12" s="40"/>
      <c r="R12"/>
      <c r="S12" s="39"/>
      <c r="T12" s="39"/>
      <c r="U12" s="39"/>
      <c r="V12" s="40"/>
      <c r="X12" s="1"/>
      <c r="Z12" s="1">
        <v>1.83</v>
      </c>
      <c r="AB12" s="1"/>
      <c r="AD12" s="1"/>
      <c r="AE12" s="1"/>
      <c r="AF12" s="1"/>
      <c r="AH12" s="1"/>
      <c r="AI12" s="1"/>
      <c r="AJ12" s="1"/>
    </row>
    <row r="13" spans="2:36" ht="15.75" thickBot="1" x14ac:dyDescent="0.3">
      <c r="B13" s="54" t="s">
        <v>3</v>
      </c>
      <c r="C13" s="55" t="s">
        <v>23</v>
      </c>
      <c r="D13" s="106">
        <v>7.9</v>
      </c>
      <c r="E13" s="106">
        <f>(D13/100)*F4</f>
        <v>3.16</v>
      </c>
      <c r="F13" s="104">
        <f>$F$5/(10^(E13/10))</f>
        <v>24.15294010198863</v>
      </c>
      <c r="G13" s="119">
        <f>$F$4*Z13</f>
        <v>34</v>
      </c>
      <c r="H13"/>
      <c r="I13" s="99"/>
      <c r="J13" s="100"/>
      <c r="K13" s="39"/>
      <c r="L13" s="40"/>
      <c r="M13"/>
      <c r="N13" s="39"/>
      <c r="O13" s="39"/>
      <c r="P13" s="39"/>
      <c r="Q13" s="40"/>
      <c r="R13"/>
      <c r="S13" s="39"/>
      <c r="T13" s="39"/>
      <c r="U13" s="39"/>
      <c r="V13" s="40"/>
      <c r="X13" s="1"/>
      <c r="Z13" s="1">
        <v>0.85</v>
      </c>
      <c r="AB13" s="1"/>
      <c r="AD13" s="1"/>
      <c r="AE13" s="1"/>
      <c r="AF13" s="1"/>
      <c r="AH13" s="1"/>
      <c r="AI13" s="1"/>
      <c r="AJ13" s="1"/>
    </row>
    <row r="14" spans="2:36" s="4" customFormat="1" ht="15.75" thickBot="1" x14ac:dyDescent="0.3">
      <c r="B14" s="124" t="s">
        <v>27</v>
      </c>
      <c r="C14" s="125" t="s">
        <v>28</v>
      </c>
      <c r="D14" s="126">
        <v>2.6</v>
      </c>
      <c r="E14" s="126">
        <f>(D14/100)*F4</f>
        <v>1.04</v>
      </c>
      <c r="F14" s="127">
        <f>$F$5/(10^(E14/10))</f>
        <v>39.352289484754927</v>
      </c>
      <c r="G14" s="128">
        <f>$F$4*Z21</f>
        <v>104</v>
      </c>
      <c r="H14"/>
      <c r="I14" s="44"/>
      <c r="J14" s="39"/>
      <c r="K14" s="39"/>
      <c r="L14" s="40"/>
      <c r="N14" s="39"/>
      <c r="O14" s="39"/>
      <c r="P14" s="39"/>
      <c r="Q14" s="40"/>
      <c r="S14" s="39"/>
      <c r="T14" s="39"/>
      <c r="U14" s="39"/>
      <c r="V14" s="40"/>
      <c r="W14" s="7"/>
      <c r="X14" s="1"/>
      <c r="Z14" s="1"/>
      <c r="AB14" s="1"/>
      <c r="AD14" s="1"/>
      <c r="AE14" s="1"/>
      <c r="AF14" s="1"/>
      <c r="AH14" s="1"/>
      <c r="AI14" s="1"/>
      <c r="AJ14" s="1"/>
    </row>
    <row r="15" spans="2:36" s="4" customFormat="1" x14ac:dyDescent="0.25">
      <c r="D15" s="5"/>
      <c r="E15" s="5"/>
      <c r="F15" s="56"/>
      <c r="G15" s="39"/>
      <c r="H15"/>
      <c r="I15" s="39"/>
      <c r="J15" s="39"/>
      <c r="K15" s="39"/>
      <c r="L15" s="40"/>
      <c r="N15" s="39"/>
      <c r="O15" s="39"/>
      <c r="P15" s="39"/>
      <c r="Q15" s="40"/>
      <c r="S15" s="39"/>
      <c r="T15" s="39"/>
      <c r="U15" s="39"/>
      <c r="V15" s="40"/>
      <c r="W15" s="44"/>
      <c r="X15" s="1"/>
      <c r="Z15" s="1"/>
      <c r="AB15" s="1"/>
      <c r="AD15" s="1"/>
      <c r="AE15" s="1"/>
      <c r="AF15" s="1"/>
      <c r="AH15" s="1"/>
      <c r="AI15" s="1"/>
      <c r="AJ15" s="1"/>
    </row>
    <row r="16" spans="2:36" ht="15.75" thickBot="1" x14ac:dyDescent="0.3">
      <c r="B16" s="69" t="s">
        <v>34</v>
      </c>
      <c r="C16" s="70"/>
      <c r="D16" s="71"/>
      <c r="E16" s="20" t="s">
        <v>17</v>
      </c>
      <c r="F16" s="47"/>
      <c r="G16" s="48"/>
      <c r="H16"/>
      <c r="I16" s="20" t="s">
        <v>17</v>
      </c>
      <c r="J16" s="5"/>
      <c r="K16" s="5"/>
      <c r="L16"/>
      <c r="M16" s="20" t="s">
        <v>17</v>
      </c>
      <c r="N16" s="41"/>
      <c r="O16" s="41"/>
      <c r="P16" s="5"/>
      <c r="Q16" s="43"/>
      <c r="V16" s="43"/>
      <c r="W16" s="44"/>
      <c r="X16" s="1"/>
      <c r="Z16" s="1"/>
      <c r="AB16" s="1"/>
      <c r="AD16" s="1"/>
      <c r="AE16" s="1"/>
      <c r="AF16" s="1"/>
      <c r="AH16" s="1"/>
      <c r="AI16" s="1"/>
      <c r="AJ16" s="1"/>
    </row>
    <row r="17" spans="2:36" ht="16.5" thickBot="1" x14ac:dyDescent="0.3">
      <c r="B17" s="72" t="s">
        <v>8</v>
      </c>
      <c r="C17" s="73"/>
      <c r="D17" s="58" t="s">
        <v>29</v>
      </c>
      <c r="E17" s="32" t="s">
        <v>14</v>
      </c>
      <c r="F17" s="30" t="s">
        <v>10</v>
      </c>
      <c r="G17" s="31" t="s">
        <v>9</v>
      </c>
      <c r="H17" s="46"/>
      <c r="I17" s="29" t="s">
        <v>15</v>
      </c>
      <c r="J17" s="30" t="s">
        <v>10</v>
      </c>
      <c r="K17" s="35" t="s">
        <v>9</v>
      </c>
      <c r="L17" s="33"/>
      <c r="M17" s="29" t="s">
        <v>16</v>
      </c>
      <c r="N17" s="30" t="s">
        <v>10</v>
      </c>
      <c r="O17" s="35" t="s">
        <v>9</v>
      </c>
      <c r="P17" s="36" t="s">
        <v>18</v>
      </c>
      <c r="X17" s="1"/>
      <c r="Z17" s="1"/>
      <c r="AA17" s="49" t="s">
        <v>37</v>
      </c>
      <c r="AB17" s="34" t="s">
        <v>35</v>
      </c>
      <c r="AC17" s="34" t="s">
        <v>35</v>
      </c>
      <c r="AD17" s="1"/>
      <c r="AE17" s="1"/>
      <c r="AF17" s="1"/>
      <c r="AH17" s="1"/>
      <c r="AI17" s="1"/>
      <c r="AJ17" s="1"/>
    </row>
    <row r="18" spans="2:36" x14ac:dyDescent="0.25">
      <c r="B18" s="74" t="s">
        <v>5</v>
      </c>
      <c r="C18" s="75"/>
      <c r="D18" s="59" t="s">
        <v>26</v>
      </c>
      <c r="E18" s="107">
        <v>4</v>
      </c>
      <c r="F18" s="108">
        <f>(E18/100)*$F$4</f>
        <v>1.6</v>
      </c>
      <c r="G18" s="26">
        <f>$F$5/(10^(AA18/10))</f>
        <v>137.71143516690836</v>
      </c>
      <c r="H18" s="109"/>
      <c r="I18" s="110">
        <v>7</v>
      </c>
      <c r="J18" s="108">
        <f>(I18/100)*$F$4</f>
        <v>2.8000000000000003</v>
      </c>
      <c r="K18" s="28">
        <f>$F$5/(10^(AB18/10))</f>
        <v>104.46480654270195</v>
      </c>
      <c r="L18" s="111"/>
      <c r="M18" s="110">
        <v>12.3</v>
      </c>
      <c r="N18" s="108">
        <f>(M18/100)*$F$4</f>
        <v>4.9200000000000008</v>
      </c>
      <c r="O18" s="28">
        <f>$F$5/(10^(AC18/10))</f>
        <v>64.116529132801062</v>
      </c>
      <c r="P18" s="120">
        <f>$F$4*Z18</f>
        <v>96</v>
      </c>
      <c r="X18" s="1"/>
      <c r="Z18" s="1">
        <v>2.4</v>
      </c>
      <c r="AA18" s="27">
        <f>F18-$F$6</f>
        <v>-4.4000000000000004</v>
      </c>
      <c r="AB18" s="27">
        <f>J18-$F$6</f>
        <v>-3.1999999999999997</v>
      </c>
      <c r="AC18" s="27">
        <f>N18-$F$6</f>
        <v>-1.0799999999999992</v>
      </c>
      <c r="AD18" s="1"/>
      <c r="AE18" s="1"/>
      <c r="AF18" s="1"/>
      <c r="AH18" s="1"/>
      <c r="AI18" s="1"/>
      <c r="AJ18" s="1"/>
    </row>
    <row r="19" spans="2:36" x14ac:dyDescent="0.25">
      <c r="B19" s="74" t="s">
        <v>1</v>
      </c>
      <c r="C19" s="75"/>
      <c r="D19" s="59" t="s">
        <v>24</v>
      </c>
      <c r="E19" s="105">
        <v>2.7</v>
      </c>
      <c r="F19" s="105">
        <f>(E19/100)*$F$4</f>
        <v>1.08</v>
      </c>
      <c r="G19" s="12">
        <f>$F$5/(10^(AA19/10))</f>
        <v>155.22797940641777</v>
      </c>
      <c r="H19" s="109"/>
      <c r="I19" s="112">
        <v>4.76</v>
      </c>
      <c r="J19" s="105">
        <f>(I19/100)*$F$4</f>
        <v>1.9039999999999999</v>
      </c>
      <c r="K19" s="18">
        <f>$F$5/(10^(AB19/10))</f>
        <v>128.4014725333675</v>
      </c>
      <c r="L19" s="111"/>
      <c r="M19" s="112">
        <v>8.6</v>
      </c>
      <c r="N19" s="105">
        <f>(M19/100)*$F$4</f>
        <v>3.4399999999999995</v>
      </c>
      <c r="O19" s="18">
        <f>$F$5/(10^(AC19/10))</f>
        <v>90.150887042978454</v>
      </c>
      <c r="P19" s="121">
        <f>$F$4*Z19</f>
        <v>155.19999999999999</v>
      </c>
      <c r="X19" s="1"/>
      <c r="Z19" s="1">
        <v>3.88</v>
      </c>
      <c r="AA19" s="27">
        <f>F19-$F$6</f>
        <v>-4.92</v>
      </c>
      <c r="AB19" s="27">
        <f>J19-$F$6</f>
        <v>-4.0960000000000001</v>
      </c>
      <c r="AC19" s="14">
        <f>N19-$F$6</f>
        <v>-2.5600000000000005</v>
      </c>
      <c r="AD19" s="1"/>
      <c r="AE19" s="1"/>
      <c r="AF19" s="1"/>
      <c r="AH19" s="1"/>
      <c r="AI19" s="1"/>
      <c r="AJ19" s="1"/>
    </row>
    <row r="20" spans="2:36" x14ac:dyDescent="0.25">
      <c r="B20" s="74" t="s">
        <v>4</v>
      </c>
      <c r="C20" s="75"/>
      <c r="D20" s="59" t="s">
        <v>24</v>
      </c>
      <c r="E20" s="105">
        <v>2.76</v>
      </c>
      <c r="F20" s="105">
        <f>(E20/100)*$F$4</f>
        <v>1.1040000000000001</v>
      </c>
      <c r="G20" s="12">
        <f>$F$5/(10^(AA20/10))</f>
        <v>154.37252377937233</v>
      </c>
      <c r="H20" s="109"/>
      <c r="I20" s="112">
        <v>4.74</v>
      </c>
      <c r="J20" s="105">
        <f>(I20/100)*$F$4</f>
        <v>1.8960000000000001</v>
      </c>
      <c r="K20" s="18">
        <f>$F$5/(10^(AB20/10))</f>
        <v>128.63821476733895</v>
      </c>
      <c r="L20" s="111"/>
      <c r="M20" s="112">
        <v>8.65</v>
      </c>
      <c r="N20" s="105">
        <f>(M20/100)*$F$4</f>
        <v>3.4600000000000004</v>
      </c>
      <c r="O20" s="18">
        <f>$F$5/(10^(AC20/10))</f>
        <v>89.736681341626323</v>
      </c>
      <c r="P20" s="121">
        <f>$F$4*Z20</f>
        <v>154.80000000000001</v>
      </c>
      <c r="X20" s="1"/>
      <c r="Z20" s="1">
        <v>3.87</v>
      </c>
      <c r="AA20" s="27">
        <f>F20-$F$6</f>
        <v>-4.8959999999999999</v>
      </c>
      <c r="AB20" s="27">
        <f>J20-$F$6</f>
        <v>-4.1040000000000001</v>
      </c>
      <c r="AC20" s="14">
        <f>N20-$F$6</f>
        <v>-2.5399999999999996</v>
      </c>
      <c r="AD20" s="1"/>
      <c r="AE20" s="1"/>
      <c r="AF20" s="1"/>
      <c r="AH20" s="1"/>
      <c r="AI20" s="1"/>
      <c r="AJ20" s="1"/>
    </row>
    <row r="21" spans="2:36" x14ac:dyDescent="0.25">
      <c r="B21" s="74" t="s">
        <v>27</v>
      </c>
      <c r="C21" s="75"/>
      <c r="D21" s="60" t="s">
        <v>28</v>
      </c>
      <c r="E21" s="113">
        <v>4.5</v>
      </c>
      <c r="F21" s="113">
        <f>(E21/100)*$F$4</f>
        <v>1.7999999999999998</v>
      </c>
      <c r="G21" s="21">
        <f>$F$5/(10^(AA21/10))</f>
        <v>131.51339959476914</v>
      </c>
      <c r="H21" s="109"/>
      <c r="I21" s="114">
        <v>6</v>
      </c>
      <c r="J21" s="113">
        <f>(I21/100)*$F$4</f>
        <v>2.4</v>
      </c>
      <c r="K21" s="23">
        <f>$F$5/(10^(AB21/10))</f>
        <v>114.54338263838866</v>
      </c>
      <c r="L21" s="111"/>
      <c r="M21" s="114">
        <v>11.5</v>
      </c>
      <c r="N21" s="113">
        <f>(M21/100)*$F$4</f>
        <v>4.6000000000000005</v>
      </c>
      <c r="O21" s="23">
        <f>$F$5/(10^(AC21/10))</f>
        <v>69.019213230144231</v>
      </c>
      <c r="P21" s="122">
        <f>$F$4*Z21</f>
        <v>104</v>
      </c>
      <c r="X21" s="1"/>
      <c r="Z21" s="1">
        <v>2.6</v>
      </c>
      <c r="AA21" s="27">
        <f>F21-$F$6</f>
        <v>-4.2</v>
      </c>
      <c r="AB21" s="27">
        <f>J21-$F$6</f>
        <v>-3.6</v>
      </c>
      <c r="AC21" s="22">
        <f>N21-$F$6</f>
        <v>-1.3999999999999995</v>
      </c>
      <c r="AD21" s="1"/>
      <c r="AE21" s="1"/>
      <c r="AF21" s="1"/>
      <c r="AH21" s="1"/>
      <c r="AI21" s="1"/>
      <c r="AJ21" s="1"/>
    </row>
    <row r="22" spans="2:36" ht="15.75" thickBot="1" x14ac:dyDescent="0.3">
      <c r="B22" s="67" t="s">
        <v>6</v>
      </c>
      <c r="C22" s="68"/>
      <c r="D22" s="61" t="s">
        <v>25</v>
      </c>
      <c r="E22" s="106">
        <v>2</v>
      </c>
      <c r="F22" s="106">
        <f>(E22/100)*$F$4</f>
        <v>0.8</v>
      </c>
      <c r="G22" s="13">
        <f>$F$5/(10^(AA22/10))</f>
        <v>165.5655607412956</v>
      </c>
      <c r="H22" s="115"/>
      <c r="I22" s="116">
        <v>3.6</v>
      </c>
      <c r="J22" s="106">
        <f>(I22/100)*$F$4</f>
        <v>1.4400000000000002</v>
      </c>
      <c r="K22" s="19">
        <f>$F$5/(10^(AB22/10))</f>
        <v>142.87952716874733</v>
      </c>
      <c r="L22" s="117"/>
      <c r="M22" s="116">
        <v>6.1</v>
      </c>
      <c r="N22" s="106">
        <f>(M22/100)*$F$4</f>
        <v>2.44</v>
      </c>
      <c r="O22" s="19">
        <f>$F$5/(10^(AC22/10))</f>
        <v>113.4932425941911</v>
      </c>
      <c r="P22" s="123">
        <f>$F$4*Z22</f>
        <v>261.2</v>
      </c>
      <c r="X22" s="1"/>
      <c r="Z22" s="1">
        <v>6.53</v>
      </c>
      <c r="AA22" s="45">
        <f>F22-$F$6</f>
        <v>-5.2</v>
      </c>
      <c r="AB22" s="45">
        <f>J22-$F$6</f>
        <v>-4.5599999999999996</v>
      </c>
      <c r="AC22" s="17">
        <f>N22-$F$6</f>
        <v>-3.56</v>
      </c>
      <c r="AD22" s="1"/>
      <c r="AE22" s="1"/>
      <c r="AF22" s="1"/>
      <c r="AH22" s="1"/>
      <c r="AI22" s="1"/>
      <c r="AJ22" s="1"/>
    </row>
    <row r="23" spans="2:36" x14ac:dyDescent="0.25">
      <c r="L23"/>
      <c r="M23"/>
      <c r="N23"/>
    </row>
    <row r="24" spans="2:36" s="4" customFormat="1" x14ac:dyDescent="0.25">
      <c r="C24" s="5"/>
      <c r="D24" s="5"/>
      <c r="E24" s="5"/>
      <c r="F24" s="56"/>
      <c r="G24" s="5"/>
      <c r="H24" s="6"/>
      <c r="I24" s="6"/>
      <c r="J24" s="6"/>
      <c r="K24" s="5"/>
      <c r="L24" s="6"/>
      <c r="M24" s="5"/>
      <c r="N24" s="5"/>
      <c r="O24" s="5"/>
      <c r="P24" s="5"/>
      <c r="Q24" s="5"/>
      <c r="R24" s="5"/>
      <c r="S24" s="5"/>
      <c r="V24" s="5"/>
      <c r="W24" s="7"/>
      <c r="X24" s="7"/>
    </row>
    <row r="25" spans="2:36" s="4" customFormat="1" x14ac:dyDescent="0.25">
      <c r="C25" s="5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V25" s="5"/>
      <c r="W25" s="7"/>
      <c r="X25" s="7"/>
    </row>
    <row r="26" spans="2:36" s="4" customFormat="1" x14ac:dyDescent="0.25">
      <c r="C26" s="5"/>
      <c r="D26" s="5"/>
      <c r="E26" s="5"/>
      <c r="F26" s="56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V26" s="5"/>
      <c r="W26" s="7"/>
      <c r="X26" s="7"/>
    </row>
    <row r="30" spans="2:36" x14ac:dyDescent="0.25">
      <c r="J30" s="3" t="s">
        <v>22</v>
      </c>
    </row>
  </sheetData>
  <sheetProtection password="CB15" sheet="1" objects="1" scenarios="1" selectLockedCells="1"/>
  <mergeCells count="20">
    <mergeCell ref="B8:C8"/>
    <mergeCell ref="M10:P10"/>
    <mergeCell ref="M11:P11"/>
    <mergeCell ref="I9:J13"/>
    <mergeCell ref="B4:E4"/>
    <mergeCell ref="B5:E5"/>
    <mergeCell ref="B6:E6"/>
    <mergeCell ref="Q4:T4"/>
    <mergeCell ref="Q5:T5"/>
    <mergeCell ref="I4:J6"/>
    <mergeCell ref="G4:H4"/>
    <mergeCell ref="G5:H5"/>
    <mergeCell ref="G6:H6"/>
    <mergeCell ref="B22:C22"/>
    <mergeCell ref="B16:D16"/>
    <mergeCell ref="B17:C17"/>
    <mergeCell ref="B18:C18"/>
    <mergeCell ref="B19:C19"/>
    <mergeCell ref="B20:C20"/>
    <mergeCell ref="B21:C2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+ ANT 6dB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Windows</dc:creator>
  <cp:lastModifiedBy>Diego</cp:lastModifiedBy>
  <dcterms:created xsi:type="dcterms:W3CDTF">2025-01-06T17:10:33Z</dcterms:created>
  <dcterms:modified xsi:type="dcterms:W3CDTF">2025-02-01T19:40:37Z</dcterms:modified>
</cp:coreProperties>
</file>